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<sst xmlns="http://schemas.openxmlformats.org/spreadsheetml/2006/main" count="703" uniqueCount="367">
  <si>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</si>
  <si>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</si>
  <si>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</si>
  <si>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</si>
  <si>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</si>
  <si>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</si>
  <si>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</si>
  <si>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</si>
  <si>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</si>
  <si>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</si>
  <si>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</si>
  <si>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</si>
  <si>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</si>
  <si>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</si>
  <si>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</si>
  <si>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</si>
  <si>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</si>
  <si>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</si>
  <si>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</si>
  <si>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</si>
  <si>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</si>
  <si>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</si>
  <si>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</si>
  <si>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</si>
  <si>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</si>
  <si>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</si>
  <si>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</si>
  <si>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</si>
  <si>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</si>
  <si>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</si>
  <si>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</si>
  <si>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</si>
  <si>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</si>
  <si>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</si>
  <si>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</si>
  <si>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</si>
  <si>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</si>
  <si>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</si>
  <si>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</si>
  <si>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</si>
  <si>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</si>
  <si>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</si>
  <si>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</si>
  <si>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</si>
  <si>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</si>
  <si>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</si>
  <si>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</si>
  <si>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</si>
  <si>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</si>
  <si>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</si>
  <si>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</si>
  <si>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</si>
  <si>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</si>
  <si>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</si>
  <si>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</si>
  <si>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</si>
  <si>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</si>
  <si>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</si>
  <si>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</si>
  <si>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</si>
  <si>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</si>
  <si>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</si>
  <si>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</si>
  <si>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</si>
  <si>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</si>
  <si>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</si>
  <si>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</si>
  <si>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</si>
  <si>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</si>
  <si>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</si>
  <si>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</si>
  <si>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</si>
  <si>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</si>
  <si>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</si>
  <si>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</si>
  <si>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</si>
  <si>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</si>
  <si>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</si>
  <si>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</si>
  <si>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</si>
  <si>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</si>
  <si>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</si>
  <si>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</si>
  <si>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</si>
  <si>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</si>
  <si>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</si>
  <si>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</si>
  <si>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</si>
  <si>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</si>
  <si>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</si>
  <si>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</si>
  <si>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</si>
  <si>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</si>
  <si>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</si>
  <si>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</si>
  <si>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</si>
  <si>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</si>
  <si>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</si>
  <si>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</si>
  <si>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</si>
  <si>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</si>
  <si>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</si>
  <si>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</si>
  <si>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</si>
  <si>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</si>
  <si>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</si>
  <si>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</si>
  <si>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</si>
  <si>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</si>
  <si>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</si>
  <si>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</si>
  <si>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</si>
  <si>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</si>
  <si>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</si>
  <si>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</si>
  <si>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</si>
  <si>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</si>
  <si>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</si>
  <si>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</si>
  <si>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</si>
  <si>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</si>
  <si>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</si>
  <si>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</si>
  <si>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</si>
  <si>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</si>
  <si>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</si>
  <si>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</si>
  <si>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</si>
  <si>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</si>
  <si>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</si>
  <si>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</si>
  <si>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</si>
  <si>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</si>
  <si>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</si>
  <si>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</si>
  <si>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</si>
  <si>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</si>
  <si>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</si>
  <si>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</si>
  <si>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</si>
  <si>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</si>
  <si>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</si>
  <si>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</si>
  <si>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</si>
  <si>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</si>
  <si>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</si>
  <si>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</si>
  <si>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</si>
  <si>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</si>
  <si>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</si>
  <si>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</si>
  <si>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</si>
  <si>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</si>
  <si>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</si>
  <si>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</si>
  <si>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</si>
  <si>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</si>
  <si>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</si>
  <si>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</si>
  <si>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</si>
  <si>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</si>
  <si>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</si>
  <si>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</si>
  <si>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</si>
  <si>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</si>
  <si>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</si>
  <si>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</si>
  <si>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</si>
  <si>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</si>
  <si>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</si>
  <si>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</si>
  <si>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</si>
  <si>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</si>
  <si>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</si>
  <si>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</si>
  <si>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</si>
  <si>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</si>
  <si>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</si>
  <si>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</si>
  <si>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</si>
  <si>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</si>
  <si>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</si>
  <si>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</si>
  <si>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</si>
  <si>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</si>
  <si>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</si>
  <si>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</si>
  <si>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</si>
  <si>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</si>
  <si>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</si>
  <si>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</si>
  <si>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</si>
  <si>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</si>
  <si>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</si>
  <si>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</si>
  <si>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</si>
  <si>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</si>
  <si>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</si>
  <si>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</si>
  <si>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</si>
  <si>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</si>
  <si>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</si>
  <si>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</si>
  <si>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</si>
  <si>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</si>
  <si>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</si>
  <si>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</si>
  <si>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</si>
  <si>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</si>
  <si>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</si>
  <si>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</si>
  <si>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</si>
  <si>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</si>
  <si>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</si>
  <si>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</si>
  <si>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</si>
  <si>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</si>
  <si>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</si>
  <si>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</si>
  <si>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</si>
  <si>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</si>
  <si>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</si>
  <si>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</si>
  <si>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</si>
  <si>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</si>
  <si>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</si>
  <si>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</si>
  <si>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</si>
  <si>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</si>
  <si>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</si>
  <si>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</si>
  <si>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</si>
  <si>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</si>
  <si>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</si>
  <si>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</si>
  <si>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</si>
  <si>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</si>
  <si>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</si>
  <si>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</si>
  <si>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</si>
  <si>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</si>
  <si>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</si>
  <si>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</si>
  <si>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</si>
  <si>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</si>
  <si>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</si>
  <si>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</si>
  <si>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</si>
  <si>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</si>
  <si>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</si>
  <si>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</si>
  <si>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</si>
  <si>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</si>
  <si>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</si>
  <si>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</si>
  <si>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</si>
  <si>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</si>
  <si>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</si>
  <si>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</si>
  <si>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</si>
  <si>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</si>
  <si>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</si>
  <si>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</si>
  <si>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</si>
  <si>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</si>
  <si>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</si>
  <si>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</si>
  <si>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</si>
  <si>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</si>
  <si>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</si>
  <si>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</si>
  <si>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</si>
  <si>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</si>
  <si>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</si>
  <si>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</si>
  <si>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</si>
  <si>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</si>
  <si>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</si>
  <si>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</si>
  <si>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</si>
  <si>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</si>
  <si>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</si>
  <si>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</si>
  <si>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</si>
  <si>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</si>
  <si>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</si>
  <si>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</si>
  <si>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</si>
  <si>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</si>
  <si>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</si>
  <si>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</si>
  <si>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</si>
  <si>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</si>
  <si>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</si>
  <si>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</si>
  <si>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</si>
  <si>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</si>
  <si>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</si>
  <si>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</si>
  <si>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</si>
  <si>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</si>
  <si>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</si>
  <si>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</si>
  <si>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</si>
  <si>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</si>
  <si>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</si>
  <si>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</si>
  <si>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</si>
  <si>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</si>
  <si>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</si>
  <si>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</si>
  <si>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</si>
  <si>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</si>
  <si>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</si>
  <si>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</si>
  <si>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</si>
  <si>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</si>
  <si>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</si>
  <si>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</si>
  <si>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</si>
  <si>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</si>
  <si>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</si>
  <si>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</si>
  <si>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</si>
  <si>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</si>
  <si>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</si>
  <si>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</si>
  <si>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</si>
  <si>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</si>
  <si>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</si>
  <si>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</si>
  <si>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</si>
  <si>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</si>
  <si>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</si>
  <si>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</si>
  <si>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</si>
  <si>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</si>
  <si>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</si>
  <si>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</si>
  <si>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</si>
  <si>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</si>
  <si>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</si>
  <si>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</si>
  <si>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</si>
  <si>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</si>
  <si>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</si>
  <si>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</si>
  <si>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</si>
  <si>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</si>
  <si>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</si>
  <si>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</si>
  <si>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</si>
  <si>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</si>
  <si>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</si>
  <si>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</si>
  <si>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</si>
  <si>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</si>
  <si>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</si>
  <si>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</si>
  <si>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</si>
  <si>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</si>
  <si>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</si>
  <si>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</si>
  <si>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</si>
  <si>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</si>
  <si>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 xml:space="preserve">     на  "03"  лютого  2021 р.</t>
  </si>
  <si>
    <r>
      <t>"</t>
    </r>
    <r>
      <rPr>
        <u val="single"/>
        <sz val="20"/>
        <rFont val="Arial Cyr"/>
        <family val="0"/>
      </rPr>
      <t xml:space="preserve">    02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</si>
</sst>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17.emf" /><Relationship Id="rId5" Type="http://schemas.openxmlformats.org/officeDocument/2006/relationships/image" Target="../media/image25.emf" /><Relationship Id="rId6" Type="http://schemas.openxmlformats.org/officeDocument/2006/relationships/image" Target="../media/image21.emf" /><Relationship Id="rId7" Type="http://schemas.openxmlformats.org/officeDocument/2006/relationships/image" Target="../media/image20.emf" /><Relationship Id="rId8" Type="http://schemas.openxmlformats.org/officeDocument/2006/relationships/image" Target="../media/image32.emf" /><Relationship Id="rId9" Type="http://schemas.openxmlformats.org/officeDocument/2006/relationships/image" Target="../media/image36.emf" /><Relationship Id="rId10" Type="http://schemas.openxmlformats.org/officeDocument/2006/relationships/image" Target="../media/image35.emf" /><Relationship Id="rId11" Type="http://schemas.openxmlformats.org/officeDocument/2006/relationships/image" Target="../media/image34.emf" /><Relationship Id="rId12" Type="http://schemas.openxmlformats.org/officeDocument/2006/relationships/image" Target="../media/image19.emf" /><Relationship Id="rId13" Type="http://schemas.openxmlformats.org/officeDocument/2006/relationships/image" Target="../media/image33.emf" /><Relationship Id="rId14" Type="http://schemas.openxmlformats.org/officeDocument/2006/relationships/image" Target="../media/image22.emf" /><Relationship Id="rId15" Type="http://schemas.openxmlformats.org/officeDocument/2006/relationships/image" Target="../media/image31.emf" /><Relationship Id="rId16" Type="http://schemas.openxmlformats.org/officeDocument/2006/relationships/image" Target="../media/image30.emf" /><Relationship Id="rId17" Type="http://schemas.openxmlformats.org/officeDocument/2006/relationships/image" Target="../media/image29.emf" /><Relationship Id="rId18" Type="http://schemas.openxmlformats.org/officeDocument/2006/relationships/image" Target="../media/image1.emf" /><Relationship Id="rId19" Type="http://schemas.openxmlformats.org/officeDocument/2006/relationships/image" Target="../media/image28.emf" /><Relationship Id="rId20" Type="http://schemas.openxmlformats.org/officeDocument/2006/relationships/image" Target="../media/image27.emf" /><Relationship Id="rId21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18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17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172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183</v>
      </c>
      <c r="AI1" s="301"/>
      <c r="AJ1" s="301"/>
      <c r="AK1" s="301"/>
      <c r="AL1" s="301"/>
      <c r="AM1" s="301"/>
      <c r="AN1" s="301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94" t="s">
        <v>170</v>
      </c>
      <c r="B2" s="295"/>
      <c r="C2" s="228" t="s">
        <v>171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184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194</v>
      </c>
      <c r="G4" s="228"/>
      <c r="H4" s="228" t="s">
        <v>195</v>
      </c>
      <c r="I4" s="228"/>
      <c r="J4" s="228"/>
      <c r="K4" s="228" t="s">
        <v>196</v>
      </c>
      <c r="L4" s="228"/>
      <c r="M4" s="228"/>
      <c r="N4" s="228" t="s">
        <v>197</v>
      </c>
      <c r="O4" s="228"/>
      <c r="P4" s="228"/>
      <c r="Q4" s="228"/>
      <c r="R4" s="228"/>
      <c r="S4" s="228"/>
      <c r="T4" s="6"/>
      <c r="U4" s="291" t="s">
        <v>173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322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191</v>
      </c>
      <c r="D6" s="278"/>
      <c r="E6" s="278"/>
      <c r="F6" s="279">
        <f>AVERAGE(завтракл,обідл,ужинл)</f>
        <v>34.333333333333336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365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366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192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308</v>
      </c>
      <c r="Y9" s="292"/>
      <c r="Z9" s="292"/>
      <c r="AA9" s="292"/>
      <c r="AB9" s="292"/>
      <c r="AC9" s="292"/>
      <c r="AD9" s="6"/>
      <c r="AE9" s="300" t="s">
        <v>189</v>
      </c>
      <c r="AF9" s="300"/>
      <c r="AG9" s="300" t="s">
        <v>188</v>
      </c>
      <c r="AH9" s="300"/>
      <c r="AI9" s="300" t="s">
        <v>187</v>
      </c>
      <c r="AJ9" s="300"/>
      <c r="AK9" s="300" t="s">
        <v>186</v>
      </c>
      <c r="AL9" s="300"/>
      <c r="AM9" s="300" t="s">
        <v>185</v>
      </c>
      <c r="AN9" s="300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193</v>
      </c>
      <c r="D13" s="219"/>
      <c r="E13" s="219"/>
      <c r="F13" s="285">
        <v>54.69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179</v>
      </c>
      <c r="B18" s="197"/>
      <c r="C18" s="187"/>
      <c r="D18" s="187"/>
      <c r="E18" s="188"/>
      <c r="F18" s="198" t="s">
        <v>180</v>
      </c>
      <c r="G18" s="288" t="s">
        <v>202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290</v>
      </c>
      <c r="AJ18" s="182"/>
      <c r="AK18" s="186" t="s">
        <v>190</v>
      </c>
      <c r="AL18" s="187"/>
      <c r="AM18" s="187"/>
      <c r="AN18" s="188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178</v>
      </c>
      <c r="B19" s="202"/>
      <c r="C19" s="202"/>
      <c r="D19" s="202"/>
      <c r="E19" s="203"/>
      <c r="F19" s="199"/>
      <c r="G19" s="213" t="s">
        <v>174</v>
      </c>
      <c r="H19" s="214"/>
      <c r="I19" s="214"/>
      <c r="J19" s="214"/>
      <c r="K19" s="214"/>
      <c r="L19" s="214"/>
      <c r="M19" s="214"/>
      <c r="N19" s="215"/>
      <c r="O19" s="213" t="s">
        <v>175</v>
      </c>
      <c r="P19" s="214"/>
      <c r="Q19" s="214"/>
      <c r="R19" s="214"/>
      <c r="S19" s="214"/>
      <c r="T19" s="214"/>
      <c r="U19" s="214"/>
      <c r="V19" s="215"/>
      <c r="W19" s="287" t="s">
        <v>176</v>
      </c>
      <c r="X19" s="287"/>
      <c r="Y19" s="287"/>
      <c r="Z19" s="214" t="s">
        <v>177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77</v>
      </c>
      <c r="H21" s="110" t="s">
        <v>100</v>
      </c>
      <c r="I21" s="110" t="s">
        <v>168</v>
      </c>
      <c r="J21" s="111" t="s">
        <v>97</v>
      </c>
      <c r="K21" s="67" t="s">
        <v>12</v>
      </c>
      <c r="L21" s="67" t="s">
        <v>82</v>
      </c>
      <c r="M21" s="67"/>
      <c r="N21" s="76"/>
      <c r="O21" s="68" t="s">
        <v>363</v>
      </c>
      <c r="P21" s="67" t="s">
        <v>312</v>
      </c>
      <c r="Q21" s="68" t="s">
        <v>227</v>
      </c>
      <c r="R21" s="67" t="s">
        <v>288</v>
      </c>
      <c r="S21" s="67" t="s">
        <v>12</v>
      </c>
      <c r="T21" s="67"/>
      <c r="U21" s="67"/>
      <c r="V21" s="67"/>
      <c r="W21" s="67" t="s">
        <v>286</v>
      </c>
      <c r="X21" s="67" t="s">
        <v>9</v>
      </c>
      <c r="Y21" s="76"/>
      <c r="Z21" s="68" t="s">
        <v>321</v>
      </c>
      <c r="AA21" s="67" t="s">
        <v>8</v>
      </c>
      <c r="AB21" s="67" t="s">
        <v>87</v>
      </c>
      <c r="AC21" s="67" t="s">
        <v>11</v>
      </c>
      <c r="AD21" s="67" t="s">
        <v>12</v>
      </c>
      <c r="AE21" s="67" t="s">
        <v>111</v>
      </c>
      <c r="AF21" s="67"/>
      <c r="AG21" s="76"/>
      <c r="AH21" s="146"/>
      <c r="AI21" s="177"/>
      <c r="AJ21" s="185"/>
      <c r="AK21" s="177" t="s">
        <v>291</v>
      </c>
      <c r="AL21" s="178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181</v>
      </c>
      <c r="B23" s="210"/>
      <c r="C23" s="210"/>
      <c r="D23" s="210"/>
      <c r="E23" s="210"/>
      <c r="F23" s="66" t="s">
        <v>1</v>
      </c>
      <c r="G23" s="89">
        <v>34</v>
      </c>
      <c r="H23" s="20">
        <f>G23</f>
        <v>34</v>
      </c>
      <c r="I23" s="20">
        <f>G23</f>
        <v>34</v>
      </c>
      <c r="J23" s="20">
        <f>G23</f>
        <v>34</v>
      </c>
      <c r="K23" s="20">
        <f>G23</f>
        <v>34</v>
      </c>
      <c r="L23" s="20">
        <f>G23</f>
        <v>34</v>
      </c>
      <c r="M23" s="20">
        <f>G23</f>
        <v>34</v>
      </c>
      <c r="N23" s="70">
        <f>G23</f>
        <v>34</v>
      </c>
      <c r="O23" s="21">
        <v>34</v>
      </c>
      <c r="P23" s="20">
        <f aca="true" t="shared" si="0" ref="P23:V23">O23</f>
        <v>34</v>
      </c>
      <c r="Q23" s="21">
        <f t="shared" si="0"/>
        <v>34</v>
      </c>
      <c r="R23" s="20">
        <f t="shared" si="0"/>
        <v>34</v>
      </c>
      <c r="S23" s="20">
        <f t="shared" si="0"/>
        <v>34</v>
      </c>
      <c r="T23" s="20">
        <f t="shared" si="0"/>
        <v>34</v>
      </c>
      <c r="U23" s="20">
        <f t="shared" si="0"/>
        <v>34</v>
      </c>
      <c r="V23" s="20">
        <f t="shared" si="0"/>
        <v>34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182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150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100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f>IF(завтрак6="хліб житній",DS2,(IF(завтрак6="хліб пшеничний",DR2,(VLOOKUP(завтрак6,таб,67,FALSE)))))</f>
        <v>40</v>
      </c>
      <c r="M24" s="41">
        <f>IF(завтрак7="хліб житній",DS2,(IF(завтрак7="хліб пшеничний",DR2,(VLOOKUP(завтрак7,таб,67,FALSE)))))</f>
        <v>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250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50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14</v>
      </c>
      <c r="B25" s="195"/>
      <c r="C25" s="195"/>
      <c r="D25" s="195"/>
      <c r="E25" s="196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15</v>
      </c>
      <c r="B29" s="264"/>
      <c r="C29" s="264"/>
      <c r="D29" s="264"/>
      <c r="E29" s="26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0.04951456310679611</v>
      </c>
      <c r="AJ29" s="168"/>
      <c r="AK29" s="163">
        <f>SUM(G30:AG30)</f>
        <v>1.7</v>
      </c>
      <c r="AL29" s="164"/>
      <c r="AM29" s="156">
        <f>IF(AK29=0,0,AT117)</f>
        <v>63.9</v>
      </c>
      <c r="AN29" s="158">
        <f>AK29*AM29</f>
        <v>108.63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1.7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256</v>
      </c>
      <c r="B31" s="195"/>
      <c r="C31" s="195"/>
      <c r="D31" s="195"/>
      <c r="E31" s="196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16</v>
      </c>
      <c r="B33" s="195"/>
      <c r="C33" s="195"/>
      <c r="D33" s="195"/>
      <c r="E33" s="196"/>
      <c r="F33" s="83" t="s">
        <v>198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0.050970873786407765</v>
      </c>
      <c r="AJ33" s="168"/>
      <c r="AK33" s="163">
        <f>SUM(G34:AG34)</f>
        <v>1.75</v>
      </c>
      <c r="AL33" s="164"/>
      <c r="AM33" s="156">
        <f>IF(AK33=0,0,AV117)</f>
        <v>92</v>
      </c>
      <c r="AN33" s="158">
        <f>AK33*AM33</f>
        <v>161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199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  <v>1.75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18</v>
      </c>
      <c r="B37" s="195"/>
      <c r="C37" s="195"/>
      <c r="D37" s="195"/>
      <c r="E37" s="196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</v>
      </c>
      <c r="AJ37" s="168"/>
      <c r="AK37" s="163">
        <f>SUM(G38:AG38)</f>
        <v>0</v>
      </c>
      <c r="AL37" s="164"/>
      <c r="AM37" s="156">
        <f>IF(AK37=0,0,AX117)</f>
        <v>0</v>
      </c>
      <c r="AN37" s="158">
        <f>AK37*AM37</f>
        <v>0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257</v>
      </c>
      <c r="B39" s="195"/>
      <c r="C39" s="195"/>
      <c r="D39" s="195"/>
      <c r="E39" s="196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19</v>
      </c>
      <c r="B41" s="195"/>
      <c r="C41" s="195"/>
      <c r="D41" s="195"/>
      <c r="E41" s="196"/>
      <c r="F41" s="83" t="s">
        <v>198</v>
      </c>
      <c r="G41" s="91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</v>
      </c>
      <c r="AJ41" s="168"/>
      <c r="AK41" s="163">
        <f>SUM(G42:AG42)</f>
        <v>0</v>
      </c>
      <c r="AL41" s="164"/>
      <c r="AM41" s="156">
        <f>IF(AK41=0,0,AZ117)</f>
        <v>0</v>
      </c>
      <c r="AN41" s="158">
        <f>AK41*AM41</f>
        <v>0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199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20</v>
      </c>
      <c r="B43" s="195"/>
      <c r="C43" s="195"/>
      <c r="D43" s="195"/>
      <c r="E43" s="196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21</v>
      </c>
      <c r="B47" s="195"/>
      <c r="C47" s="195"/>
      <c r="D47" s="195"/>
      <c r="E47" s="196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10</v>
      </c>
      <c r="P47" s="28">
        <v>6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0.019922330097087382</v>
      </c>
      <c r="AJ47" s="168"/>
      <c r="AK47" s="163">
        <f>SUM(G48:AG48)</f>
        <v>0.6840000000000002</v>
      </c>
      <c r="AL47" s="164"/>
      <c r="AM47" s="156">
        <f>IF(AK47=0,0,BC117)</f>
        <v>33.6</v>
      </c>
      <c r="AN47" s="158">
        <f>AK47*AM47</f>
        <v>22.982400000000005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0.34</v>
      </c>
      <c r="P48" s="46">
        <f t="shared" si="36"/>
        <v>0.204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0.07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22</v>
      </c>
      <c r="B49" s="195"/>
      <c r="C49" s="195"/>
      <c r="D49" s="195"/>
      <c r="E49" s="196"/>
      <c r="F49" s="83" t="s">
        <v>198</v>
      </c>
      <c r="G49" s="94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/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/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</v>
      </c>
      <c r="AJ49" s="168"/>
      <c r="AK49" s="163">
        <f>SUM(G50:AG50)</f>
        <v>0</v>
      </c>
      <c r="AL49" s="164"/>
      <c r="AM49" s="156">
        <f>IF(AK49=0,0,BD117)</f>
        <v>0</v>
      </c>
      <c r="AN49" s="158">
        <f>AK49*AM49</f>
        <v>0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199</v>
      </c>
      <c r="G50" s="93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23</v>
      </c>
      <c r="B51" s="195"/>
      <c r="C51" s="195"/>
      <c r="D51" s="195"/>
      <c r="E51" s="196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24</v>
      </c>
      <c r="B53" s="264"/>
      <c r="C53" s="264"/>
      <c r="D53" s="264"/>
      <c r="E53" s="26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0.2120388349514563</v>
      </c>
      <c r="AJ53" s="168"/>
      <c r="AK53" s="163">
        <f>SUM(G54:AG54)</f>
        <v>7.28</v>
      </c>
      <c r="AL53" s="164"/>
      <c r="AM53" s="156">
        <v>24.53</v>
      </c>
      <c r="AN53" s="158">
        <f>AK53*AM53</f>
        <v>178.57840000000002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7.28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25</v>
      </c>
      <c r="B55" s="195"/>
      <c r="C55" s="195"/>
      <c r="D55" s="195"/>
      <c r="E55" s="196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/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</v>
      </c>
      <c r="AJ55" s="168"/>
      <c r="AK55" s="163">
        <f>SUM(G56:AG56)</f>
        <v>0</v>
      </c>
      <c r="AL55" s="164"/>
      <c r="AM55" s="156">
        <f>IF(AK55=0,0,BG117)</f>
        <v>0</v>
      </c>
      <c r="AN55" s="158">
        <f>AK55*AM55</f>
        <v>0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26</v>
      </c>
      <c r="B57" s="264"/>
      <c r="C57" s="264"/>
      <c r="D57" s="264"/>
      <c r="E57" s="26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27</v>
      </c>
      <c r="B59" s="195"/>
      <c r="C59" s="195"/>
      <c r="D59" s="195"/>
      <c r="E59" s="196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</v>
      </c>
      <c r="AJ59" s="168"/>
      <c r="AK59" s="163">
        <f>SUM(G60:AG60)</f>
        <v>0</v>
      </c>
      <c r="AL59" s="164"/>
      <c r="AM59" s="156">
        <f>IF(AK59=0,0,BI117)</f>
        <v>0</v>
      </c>
      <c r="AN59" s="158">
        <f>AK59*AM59</f>
        <v>0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28</v>
      </c>
      <c r="B61" s="195"/>
      <c r="C61" s="195"/>
      <c r="D61" s="195"/>
      <c r="E61" s="196"/>
      <c r="F61" s="83" t="s">
        <v>203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1.0922330097087378</v>
      </c>
      <c r="AJ61" s="168"/>
      <c r="AK61" s="169">
        <f>SUM(G62:AG62)</f>
        <v>37.5</v>
      </c>
      <c r="AL61" s="170"/>
      <c r="AM61" s="156">
        <f>IF(AK61=0,0,BJ117)</f>
        <v>2.1</v>
      </c>
      <c r="AN61" s="158">
        <f>AK61*AM61</f>
        <v>78.75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203</v>
      </c>
      <c r="G62" s="95">
        <f aca="true" t="shared" si="56" ref="G62:L62">IF(G61=0,"",завтракл*G61)</f>
      </c>
      <c r="H62" s="25">
        <f t="shared" si="56"/>
        <v>34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3.5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29</v>
      </c>
      <c r="B63" s="264"/>
      <c r="C63" s="264"/>
      <c r="D63" s="264"/>
      <c r="E63" s="26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135</v>
      </c>
      <c r="B65" s="195"/>
      <c r="C65" s="195"/>
      <c r="D65" s="195"/>
      <c r="E65" s="196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0.061165048543689315</v>
      </c>
      <c r="AJ65" s="168"/>
      <c r="AK65" s="163">
        <f>SUM(G66:AG66)</f>
        <v>2.1</v>
      </c>
      <c r="AL65" s="164"/>
      <c r="AM65" s="156">
        <f>IF(AK65=0,0,BL117)</f>
        <v>10.6</v>
      </c>
      <c r="AN65" s="158">
        <f>AK65*AM65</f>
        <v>22.26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2.1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30</v>
      </c>
      <c r="B67" s="264"/>
      <c r="C67" s="264"/>
      <c r="D67" s="264"/>
      <c r="E67" s="26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0.008155339805825243</v>
      </c>
      <c r="AJ67" s="168"/>
      <c r="AK67" s="163">
        <f>SUM(G68:AG68)</f>
        <v>0.28</v>
      </c>
      <c r="AL67" s="164"/>
      <c r="AM67" s="156">
        <f>IF(AK67=0,0,BM117)</f>
        <v>75.5</v>
      </c>
      <c r="AN67" s="158">
        <f>AK67*AM67</f>
        <v>21.14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0.28</v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31</v>
      </c>
      <c r="B69" s="195"/>
      <c r="C69" s="195"/>
      <c r="D69" s="195"/>
      <c r="E69" s="196"/>
      <c r="F69" s="83" t="s">
        <v>198</v>
      </c>
      <c r="G69" s="91">
        <f>VLOOKUP(завтрак1,таб,24,FALSE)</f>
        <v>72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0.0713009708737864</v>
      </c>
      <c r="AJ69" s="168"/>
      <c r="AK69" s="163">
        <f>SUM(G70:AG70)</f>
        <v>2.448</v>
      </c>
      <c r="AL69" s="164"/>
      <c r="AM69" s="156">
        <f>IF(AK69=0,0,BN117)</f>
        <v>19.7</v>
      </c>
      <c r="AN69" s="158">
        <f>AK69*AM69</f>
        <v>48.2256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199</v>
      </c>
      <c r="G70" s="92">
        <f aca="true" t="shared" si="68" ref="G70:N70">IF(G69=0,"",завтракл*G69/1000)</f>
        <v>2.448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32</v>
      </c>
      <c r="B71" s="264"/>
      <c r="C71" s="264"/>
      <c r="D71" s="264"/>
      <c r="E71" s="26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36</v>
      </c>
      <c r="B73" s="195"/>
      <c r="C73" s="195"/>
      <c r="D73" s="195"/>
      <c r="E73" s="196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152</v>
      </c>
      <c r="B75" s="195"/>
      <c r="C75" s="195"/>
      <c r="D75" s="195"/>
      <c r="E75" s="196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153</v>
      </c>
      <c r="B77" s="264"/>
      <c r="C77" s="264"/>
      <c r="D77" s="264"/>
      <c r="E77" s="26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154</v>
      </c>
      <c r="B79" s="195"/>
      <c r="C79" s="195"/>
      <c r="D79" s="195"/>
      <c r="E79" s="196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33</v>
      </c>
      <c r="B81" s="264"/>
      <c r="C81" s="264"/>
      <c r="D81" s="264"/>
      <c r="E81" s="26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35</v>
      </c>
      <c r="B83" s="195"/>
      <c r="C83" s="195"/>
      <c r="D83" s="195"/>
      <c r="E83" s="196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15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0.014854368932038835</v>
      </c>
      <c r="AJ83" s="168"/>
      <c r="AK83" s="163">
        <f>SUM(G84:AG84)</f>
        <v>0.51</v>
      </c>
      <c r="AL83" s="164"/>
      <c r="AM83" s="156">
        <f>IF(AK83=0,0,BR117)</f>
        <v>22.2</v>
      </c>
      <c r="AN83" s="158">
        <f>AK83*AM83</f>
        <v>11.322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  <v>0.51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34</v>
      </c>
      <c r="B85" s="264"/>
      <c r="C85" s="264"/>
      <c r="D85" s="264"/>
      <c r="E85" s="26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16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0.015844660194174756</v>
      </c>
      <c r="AJ85" s="168"/>
      <c r="AK85" s="163">
        <f>SUM(G86:AG86)</f>
        <v>0.544</v>
      </c>
      <c r="AL85" s="164"/>
      <c r="AM85" s="156">
        <f>IF(AK85=0,0,BS117)</f>
        <v>17</v>
      </c>
      <c r="AN85" s="158">
        <f>AK85*AM85</f>
        <v>9.248000000000001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  <v>0.544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334</v>
      </c>
      <c r="B87" s="195"/>
      <c r="C87" s="195"/>
      <c r="D87" s="195"/>
      <c r="E87" s="196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353</v>
      </c>
      <c r="B93" s="195"/>
      <c r="C93" s="195"/>
      <c r="D93" s="195"/>
      <c r="E93" s="196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264</v>
      </c>
      <c r="B95" s="264"/>
      <c r="C95" s="264"/>
      <c r="D95" s="264"/>
      <c r="E95" s="26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37</v>
      </c>
      <c r="B97" s="195"/>
      <c r="C97" s="195"/>
      <c r="D97" s="195"/>
      <c r="E97" s="196"/>
      <c r="F97" s="83" t="s">
        <v>198</v>
      </c>
      <c r="G97" s="91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20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0.0595631067961165</v>
      </c>
      <c r="AJ97" s="168"/>
      <c r="AK97" s="163">
        <f>SUM(G98:AG98)</f>
        <v>2.045</v>
      </c>
      <c r="AL97" s="164"/>
      <c r="AM97" s="156">
        <f>IF(AK97=0,0,BW117)</f>
        <v>14</v>
      </c>
      <c r="AN97" s="158">
        <f>AK97*AM97</f>
        <v>28.63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199</v>
      </c>
      <c r="G98" s="92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  <v>0.68</v>
      </c>
      <c r="K98" s="46">
        <f t="shared" si="107"/>
      </c>
      <c r="L98" s="46">
        <f t="shared" si="107"/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0.525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0.84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39</v>
      </c>
      <c r="B99" s="264"/>
      <c r="C99" s="264"/>
      <c r="D99" s="264"/>
      <c r="E99" s="26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40</v>
      </c>
      <c r="B101" s="195"/>
      <c r="C101" s="195"/>
      <c r="D101" s="195"/>
      <c r="E101" s="196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41</v>
      </c>
      <c r="B103" s="264"/>
      <c r="C103" s="264"/>
      <c r="D103" s="264"/>
      <c r="E103" s="26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40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0.03961165048543689</v>
      </c>
      <c r="AJ103" s="168"/>
      <c r="AK103" s="163">
        <f>SUM(G104:AG104)</f>
        <v>1.36</v>
      </c>
      <c r="AL103" s="164"/>
      <c r="AM103" s="156">
        <f>IF(AK103=0,0,BZ117)</f>
        <v>78</v>
      </c>
      <c r="AN103" s="158">
        <f>AK103*AM103</f>
        <v>106.08000000000001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  <v>1.36</v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42</v>
      </c>
      <c r="B105" s="195"/>
      <c r="C105" s="195"/>
      <c r="D105" s="195"/>
      <c r="E105" s="196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0.04077669902912621</v>
      </c>
      <c r="AJ105" s="168"/>
      <c r="AK105" s="163">
        <f>SUM(G106:AG106)</f>
        <v>1.4</v>
      </c>
      <c r="AL105" s="164"/>
      <c r="AM105" s="156">
        <f>IF(AK105=0,0,CA117)</f>
        <v>51.5</v>
      </c>
      <c r="AN105" s="158">
        <f>AK105*AM105</f>
        <v>72.1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1.4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43</v>
      </c>
      <c r="B107" s="195"/>
      <c r="C107" s="195"/>
      <c r="D107" s="195"/>
      <c r="E107" s="196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0.012233009708737863</v>
      </c>
      <c r="AJ107" s="168"/>
      <c r="AK107" s="163">
        <f>SUM(G108:AG108)</f>
        <v>0.42</v>
      </c>
      <c r="AL107" s="164"/>
      <c r="AM107" s="156">
        <f>IF(AK107=0,0,CB117)</f>
        <v>72</v>
      </c>
      <c r="AN107" s="158">
        <f>AK107*AM107</f>
        <v>30.24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0.42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243</v>
      </c>
      <c r="B109" s="264"/>
      <c r="C109" s="264"/>
      <c r="D109" s="264"/>
      <c r="E109" s="26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44</v>
      </c>
      <c r="B111" s="195"/>
      <c r="C111" s="195"/>
      <c r="D111" s="195"/>
      <c r="E111" s="196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0.19805825242718444</v>
      </c>
      <c r="AJ111" s="168"/>
      <c r="AK111" s="163">
        <f>SUM(G112:AG112)</f>
        <v>6.8</v>
      </c>
      <c r="AL111" s="164"/>
      <c r="AM111" s="156">
        <f>IF(AK111=0,0,CD117)</f>
        <v>24.8</v>
      </c>
      <c r="AN111" s="158">
        <f>AK111*AM111</f>
        <v>168.64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6.8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45</v>
      </c>
      <c r="B113" s="195"/>
      <c r="C113" s="195"/>
      <c r="D113" s="195"/>
      <c r="E113" s="196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46</v>
      </c>
      <c r="B115" s="195"/>
      <c r="C115" s="195"/>
      <c r="D115" s="195"/>
      <c r="E115" s="196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</v>
      </c>
      <c r="AJ115" s="168"/>
      <c r="AK115" s="163">
        <f>SUM(G116:AG116)</f>
        <v>0</v>
      </c>
      <c r="AL115" s="164"/>
      <c r="AM115" s="156">
        <f>IF(AK115=0,0,CF117)</f>
        <v>0</v>
      </c>
      <c r="AN115" s="158">
        <f>AK115*AM115</f>
        <v>0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351</v>
      </c>
      <c r="B117" s="264"/>
      <c r="C117" s="264"/>
      <c r="D117" s="264"/>
      <c r="E117" s="26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95" t="s">
        <v>294</v>
      </c>
      <c r="B119" s="195"/>
      <c r="C119" s="195"/>
      <c r="D119" s="195"/>
      <c r="E119" s="196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362</v>
      </c>
      <c r="B121" s="264"/>
      <c r="C121" s="264"/>
      <c r="D121" s="264"/>
      <c r="E121" s="26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218</v>
      </c>
      <c r="CE122" s="97">
        <v>35</v>
      </c>
      <c r="DE122" s="61">
        <v>35</v>
      </c>
    </row>
    <row r="123" spans="1:43" ht="30.75" customHeight="1">
      <c r="A123" s="195" t="s">
        <v>255</v>
      </c>
      <c r="B123" s="195"/>
      <c r="C123" s="195"/>
      <c r="D123" s="195"/>
      <c r="E123" s="196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264" t="s">
        <v>47</v>
      </c>
      <c r="B125" s="264"/>
      <c r="C125" s="264"/>
      <c r="D125" s="264"/>
      <c r="E125" s="26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0.4031067961165048</v>
      </c>
      <c r="AJ125" s="168"/>
      <c r="AK125" s="163">
        <f>SUM(G126:AG126)</f>
        <v>13.84</v>
      </c>
      <c r="AL125" s="164"/>
      <c r="AM125" s="156">
        <f>IF(AK125=0,0,CG117)</f>
        <v>13.1</v>
      </c>
      <c r="AN125" s="158">
        <f>AK125*AM125</f>
        <v>181.304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5.44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95" t="s">
        <v>336</v>
      </c>
      <c r="B127" s="195"/>
      <c r="C127" s="195"/>
      <c r="D127" s="195"/>
      <c r="E127" s="196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179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0.1772621359223301</v>
      </c>
      <c r="AJ127" s="168"/>
      <c r="AK127" s="163">
        <f>SUM(G128:AG128)</f>
        <v>6.086</v>
      </c>
      <c r="AL127" s="164"/>
      <c r="AM127" s="156">
        <f>IF(AK127=0,0,CH117)</f>
        <v>6.9</v>
      </c>
      <c r="AN127" s="158">
        <f>AK127*AM127</f>
        <v>41.9934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  <v>6.086</v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48</v>
      </c>
      <c r="B129" s="264"/>
      <c r="C129" s="264"/>
      <c r="D129" s="264"/>
      <c r="E129" s="26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14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0.07036893203883496</v>
      </c>
      <c r="AJ129" s="168"/>
      <c r="AK129" s="163">
        <f>SUM(G130:AG130)</f>
        <v>2.4160000000000004</v>
      </c>
      <c r="AL129" s="164"/>
      <c r="AM129" s="156">
        <f>IF(AK129=0,0,CI117)</f>
        <v>10.5</v>
      </c>
      <c r="AN129" s="158">
        <f>AK129*AM129</f>
        <v>25.368000000000002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0.68</v>
      </c>
      <c r="P130" s="45">
        <f t="shared" si="156"/>
        <v>0.476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1.26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49</v>
      </c>
      <c r="B131" s="195"/>
      <c r="C131" s="195"/>
      <c r="D131" s="195"/>
      <c r="E131" s="196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15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0.034660194174757276</v>
      </c>
      <c r="AJ131" s="168"/>
      <c r="AK131" s="163">
        <f>SUM(G132:AG132)</f>
        <v>1.19</v>
      </c>
      <c r="AL131" s="164"/>
      <c r="AM131" s="156">
        <f>IF(AK131=0,0,CJ117)</f>
        <v>8</v>
      </c>
      <c r="AN131" s="158">
        <f>AK131*AM131</f>
        <v>9.52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0.68</v>
      </c>
      <c r="P132" s="46">
        <f t="shared" si="159"/>
        <v>0.51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338</v>
      </c>
      <c r="B133" s="264"/>
      <c r="C133" s="264"/>
      <c r="D133" s="264"/>
      <c r="E133" s="26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75</v>
      </c>
      <c r="B135" s="307"/>
      <c r="C135" s="307"/>
      <c r="D135" s="307"/>
      <c r="E135" s="307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50</v>
      </c>
      <c r="B137" s="264"/>
      <c r="C137" s="264"/>
      <c r="D137" s="264"/>
      <c r="E137" s="26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0.16310679611650483</v>
      </c>
      <c r="AJ137" s="168"/>
      <c r="AK137" s="163">
        <f>SUM(G138:AG138)</f>
        <v>5.6</v>
      </c>
      <c r="AL137" s="164"/>
      <c r="AM137" s="156">
        <f>IF(AK137=0,0,CO117)</f>
        <v>7</v>
      </c>
      <c r="AN137" s="158">
        <f>AK137*AM137</f>
        <v>39.199999999999996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5.6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248" t="s">
        <v>361</v>
      </c>
      <c r="B139" s="248"/>
      <c r="C139" s="248"/>
      <c r="D139" s="248"/>
      <c r="E139" s="249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248"/>
      <c r="B140" s="248"/>
      <c r="C140" s="248"/>
      <c r="D140" s="248"/>
      <c r="E140" s="249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254</v>
      </c>
      <c r="CK140">
        <v>100</v>
      </c>
      <c r="DE140" s="61">
        <v>100</v>
      </c>
    </row>
    <row r="141" spans="1:109" ht="30.75" customHeight="1">
      <c r="A141" s="264" t="s">
        <v>51</v>
      </c>
      <c r="B141" s="264"/>
      <c r="C141" s="264"/>
      <c r="D141" s="264"/>
      <c r="E141" s="26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5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0.004951456310679611</v>
      </c>
      <c r="AJ141" s="168"/>
      <c r="AK141" s="163">
        <f>SUM(G142:AG142)</f>
        <v>0.17</v>
      </c>
      <c r="AL141" s="164"/>
      <c r="AM141" s="156">
        <f>IF(AK141=0,0,CM117)</f>
        <v>48.2</v>
      </c>
      <c r="AN141" s="158">
        <f>AK141*AM141</f>
        <v>8.194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0.17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257</v>
      </c>
      <c r="AY142">
        <v>200</v>
      </c>
      <c r="DE142" s="61">
        <v>200</v>
      </c>
    </row>
    <row r="143" spans="1:109" ht="30.75" customHeight="1">
      <c r="A143" s="195" t="s">
        <v>84</v>
      </c>
      <c r="B143" s="195"/>
      <c r="C143" s="195"/>
      <c r="D143" s="195"/>
      <c r="E143" s="196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0.09902912621359222</v>
      </c>
      <c r="AJ143" s="168"/>
      <c r="AK143" s="163">
        <f>SUM(G144:AG144)</f>
        <v>3.4</v>
      </c>
      <c r="AL143" s="164"/>
      <c r="AM143" s="156">
        <f>IF(AK143=0,0,DF117)</f>
        <v>23</v>
      </c>
      <c r="AN143" s="158">
        <f>AK143*AM143</f>
        <v>78.2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95"/>
      <c r="B144" s="195"/>
      <c r="C144" s="195"/>
      <c r="D144" s="195"/>
      <c r="E144" s="196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3.4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52</v>
      </c>
      <c r="B145" s="264"/>
      <c r="C145" s="264"/>
      <c r="D145" s="264"/>
      <c r="E145" s="26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100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0.09902912621359222</v>
      </c>
      <c r="AJ145" s="168"/>
      <c r="AK145" s="163">
        <f>SUM(G146:AG146)</f>
        <v>3.4</v>
      </c>
      <c r="AL145" s="164"/>
      <c r="AM145" s="156">
        <f>IF(AK145=0,0,CP117)</f>
        <v>51</v>
      </c>
      <c r="AN145" s="158">
        <f>AK145*AM145</f>
        <v>173.4</v>
      </c>
      <c r="AQ145" s="61" t="s">
        <v>260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  <v>3.4</v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261</v>
      </c>
      <c r="CT146">
        <v>65</v>
      </c>
      <c r="DE146" s="61">
        <v>65</v>
      </c>
    </row>
    <row r="147" spans="1:109" ht="30.75" customHeight="1">
      <c r="A147" s="195" t="s">
        <v>53</v>
      </c>
      <c r="B147" s="195"/>
      <c r="C147" s="195"/>
      <c r="D147" s="195"/>
      <c r="E147" s="196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0.44999999999999996</v>
      </c>
      <c r="AJ147" s="168"/>
      <c r="AK147" s="163">
        <f>SUM(G148:AG148)</f>
        <v>15.45</v>
      </c>
      <c r="AL147" s="164"/>
      <c r="AM147" s="156">
        <v>13.8</v>
      </c>
      <c r="AN147" s="158">
        <f>AK147*AM147</f>
        <v>213.21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5.25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263</v>
      </c>
      <c r="DE148" s="61">
        <v>40</v>
      </c>
      <c r="DG148">
        <v>40</v>
      </c>
    </row>
    <row r="149" spans="1:109" ht="30.75" customHeight="1">
      <c r="A149" s="264" t="s">
        <v>54</v>
      </c>
      <c r="B149" s="264"/>
      <c r="C149" s="264"/>
      <c r="D149" s="264"/>
      <c r="E149" s="26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 t="s">
        <v>1</v>
      </c>
      <c r="AN149" s="158"/>
      <c r="AQ149" s="61" t="s">
        <v>264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355</v>
      </c>
      <c r="B151" s="248"/>
      <c r="C151" s="248"/>
      <c r="D151" s="248"/>
      <c r="E151" s="249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350</v>
      </c>
      <c r="B153" s="264"/>
      <c r="C153" s="264"/>
      <c r="D153" s="264"/>
      <c r="E153" s="26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327</v>
      </c>
      <c r="B155" s="195"/>
      <c r="C155" s="195"/>
      <c r="D155" s="195"/>
      <c r="E155" s="196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56</v>
      </c>
      <c r="B157" s="264"/>
      <c r="C157" s="264"/>
      <c r="D157" s="264"/>
      <c r="E157" s="26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2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0.0019805825242718445</v>
      </c>
      <c r="AJ157" s="168"/>
      <c r="AK157" s="163">
        <f>SUM(G158:AG158)</f>
        <v>0.068</v>
      </c>
      <c r="AL157" s="164"/>
      <c r="AM157" s="156">
        <f>IF(AK157=0,0,CV117)</f>
        <v>145</v>
      </c>
      <c r="AN157" s="158">
        <f>AK157*AM157</f>
        <v>9.860000000000001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  <v>0.068</v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55</v>
      </c>
      <c r="B159" s="195"/>
      <c r="C159" s="195"/>
      <c r="D159" s="195"/>
      <c r="E159" s="196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57</v>
      </c>
      <c r="B163" s="195"/>
      <c r="C163" s="195"/>
      <c r="D163" s="195"/>
      <c r="E163" s="196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0.3433333333333334</v>
      </c>
      <c r="AL163" s="164"/>
      <c r="AM163" s="156">
        <f>IF(AK163=0,0,CY117)</f>
        <v>6.33</v>
      </c>
      <c r="AN163" s="158">
        <f>AK163*AM163</f>
        <v>2.1733000000000002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58</v>
      </c>
      <c r="B165" s="264"/>
      <c r="C165" s="264"/>
      <c r="D165" s="264"/>
      <c r="E165" s="26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0.0010194174757281553</v>
      </c>
      <c r="AJ165" s="168"/>
      <c r="AK165" s="163">
        <f>SUM(G166:AG166)</f>
        <v>0.035</v>
      </c>
      <c r="AL165" s="164"/>
      <c r="AM165" s="156">
        <f>IF(AK165=0,0,CZ117)</f>
        <v>180</v>
      </c>
      <c r="AN165" s="158">
        <f>AK165*AM165</f>
        <v>6.300000000000001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262"/>
      <c r="B166" s="262"/>
      <c r="C166" s="262"/>
      <c r="D166" s="262"/>
      <c r="E166" s="263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0.035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59</v>
      </c>
      <c r="B167" s="195"/>
      <c r="C167" s="195"/>
      <c r="D167" s="195"/>
      <c r="E167" s="196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60</v>
      </c>
      <c r="B169" s="195"/>
      <c r="C169" s="195"/>
      <c r="D169" s="195"/>
      <c r="E169" s="196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61</v>
      </c>
      <c r="B171" s="195"/>
      <c r="C171" s="195"/>
      <c r="D171" s="195"/>
      <c r="E171" s="196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0.0010194174757281553</v>
      </c>
      <c r="AJ171" s="168"/>
      <c r="AK171" s="163">
        <f>SUM(G172:AG172)</f>
        <v>0.035</v>
      </c>
      <c r="AL171" s="164"/>
      <c r="AM171" s="156">
        <f>IF(AK171=0,0,DC117)</f>
        <v>86.67</v>
      </c>
      <c r="AN171" s="158">
        <f>AK171*AM171</f>
        <v>3.03345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0.035</v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155</v>
      </c>
      <c r="B173" s="195"/>
      <c r="C173" s="195"/>
      <c r="D173" s="195"/>
      <c r="E173" s="196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156</v>
      </c>
      <c r="B175" s="248"/>
      <c r="C175" s="248"/>
      <c r="D175" s="248"/>
      <c r="E175" s="249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320</v>
      </c>
      <c r="B177" s="248"/>
      <c r="C177" s="248"/>
      <c r="D177" s="248"/>
      <c r="E177" s="249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316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255</v>
      </c>
      <c r="DE178" s="61">
        <v>2</v>
      </c>
      <c r="DX178">
        <v>2</v>
      </c>
    </row>
    <row r="179" spans="1:121" ht="30.75" customHeight="1">
      <c r="A179" s="313" t="s">
        <v>318</v>
      </c>
      <c r="B179" s="314"/>
      <c r="C179" s="314"/>
      <c r="D179" s="314"/>
      <c r="E179" s="315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61" t="s">
        <v>359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210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284</v>
      </c>
      <c r="AI181" s="60"/>
      <c r="AJ181" s="60"/>
      <c r="AK181" s="60"/>
      <c r="AL181" s="60"/>
      <c r="AM181" s="155">
        <f>SUM(AN25:AN178)</f>
        <v>1859.5825499999999</v>
      </c>
      <c r="AN181" s="155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211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363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364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212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213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214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2021-02-02T07:10:23Z</cp:lastPrinted>
  <dcterms:created xsi:type="dcterms:W3CDTF">1996-10-08T23:32:33Z</dcterms:created>
  <dcterms:modified xsi:type="dcterms:W3CDTF">2021-02-04T05:52:28Z</dcterms:modified>
  <cp:category/>
  <cp:version/>
  <cp:contentType/>
  <cp:contentStatus/>
</cp:coreProperties>
</file>